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'Лист1'!$A$1:$M$23</definedName>
  </definedNames>
  <calcPr fullCalcOnLoad="1"/>
</workbook>
</file>

<file path=xl/sharedStrings.xml><?xml version="1.0" encoding="utf-8"?>
<sst xmlns="http://schemas.openxmlformats.org/spreadsheetml/2006/main" count="34" uniqueCount="32">
  <si>
    <t>№</t>
  </si>
  <si>
    <t>Прізвище, ініціали студента</t>
  </si>
  <si>
    <t>ЛР № 1</t>
  </si>
  <si>
    <t>ЛР № 2</t>
  </si>
  <si>
    <t>ЛР № 3</t>
  </si>
  <si>
    <t>ЛР № 4</t>
  </si>
  <si>
    <t>Лр №5</t>
  </si>
  <si>
    <t>Оцінки</t>
  </si>
  <si>
    <t>Національна</t>
  </si>
  <si>
    <t>Бальна</t>
  </si>
  <si>
    <t>ESTS</t>
  </si>
  <si>
    <t xml:space="preserve">Середній бал </t>
  </si>
  <si>
    <t>Лабораторні роботи</t>
  </si>
  <si>
    <t>Підсумки складання езаменів</t>
  </si>
  <si>
    <t>Оцінка ЕSTS</t>
  </si>
  <si>
    <t>Кількість</t>
  </si>
  <si>
    <t>A</t>
  </si>
  <si>
    <t>B</t>
  </si>
  <si>
    <t>C</t>
  </si>
  <si>
    <t>D</t>
  </si>
  <si>
    <t>E</t>
  </si>
  <si>
    <t>FX</t>
  </si>
  <si>
    <t>F</t>
  </si>
  <si>
    <t>Безпека електронної комерції</t>
  </si>
  <si>
    <t>051м-22з-1</t>
  </si>
  <si>
    <t>2023 рік</t>
  </si>
  <si>
    <t>Горобець Є.Ю.</t>
  </si>
  <si>
    <t>051м-22з-1 ФЕФ</t>
  </si>
  <si>
    <t>Рига В.О.</t>
  </si>
  <si>
    <t>Матяж М.В.</t>
  </si>
  <si>
    <t>051м-22з-3 ФЕФ</t>
  </si>
  <si>
    <t>Група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</si>
</sst>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8"/>
      <name val="Arial Cyr"/>
      <family val="2"/>
    </font>
    <font>
      <b/>
      <sz val="14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1" fillId="0" borderId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3" fillId="0" borderId="0" xfId="54" applyFont="1" applyBorder="1">
      <alignment/>
      <protection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0" borderId="20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wrapTex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="130" zoomScaleNormal="130" zoomScaleSheetLayoutView="130" zoomScalePageLayoutView="0" workbookViewId="0" topLeftCell="A1">
      <pane xSplit="3" topLeftCell="D1" activePane="topRight" state="frozen"/>
      <selection pane="topLeft" activeCell="A12" sqref="A12"/>
      <selection pane="topRight" activeCell="H10" sqref="H10"/>
    </sheetView>
  </sheetViews>
  <sheetFormatPr defaultColWidth="9.00390625" defaultRowHeight="12.75" outlineLevelRow="1"/>
  <cols>
    <col min="1" max="1" width="5.625" style="0" customWidth="1"/>
    <col min="2" max="2" width="32.75390625" style="0" customWidth="1"/>
    <col min="3" max="3" width="21.375" style="0" customWidth="1"/>
    <col min="10" max="10" width="18.25390625" style="0" customWidth="1"/>
    <col min="11" max="11" width="9.375" style="0" customWidth="1"/>
    <col min="13" max="13" width="0.2421875" style="0" customWidth="1"/>
    <col min="15" max="15" width="15.25390625" style="0" customWidth="1"/>
    <col min="16" max="16" width="21.375" style="0" customWidth="1"/>
  </cols>
  <sheetData>
    <row r="2" ht="25.5">
      <c r="D2" s="1" t="s">
        <v>23</v>
      </c>
    </row>
    <row r="3" spans="5:10" ht="25.5">
      <c r="E3" s="1" t="s">
        <v>24</v>
      </c>
      <c r="F3" s="2"/>
      <c r="J3" s="2" t="s">
        <v>25</v>
      </c>
    </row>
    <row r="5" ht="13.5" thickBot="1"/>
    <row r="6" spans="1:12" ht="12.75" customHeight="1" thickBot="1">
      <c r="A6" s="51" t="s">
        <v>0</v>
      </c>
      <c r="B6" s="56" t="s">
        <v>1</v>
      </c>
      <c r="C6" s="53" t="s">
        <v>31</v>
      </c>
      <c r="D6" s="47" t="s">
        <v>12</v>
      </c>
      <c r="E6" s="48"/>
      <c r="F6" s="48"/>
      <c r="G6" s="48"/>
      <c r="H6" s="48"/>
      <c r="I6" s="42" t="s">
        <v>7</v>
      </c>
      <c r="J6" s="42"/>
      <c r="K6" s="42"/>
      <c r="L6" s="43"/>
    </row>
    <row r="7" spans="1:12" ht="12.75" customHeight="1" thickBot="1">
      <c r="A7" s="52"/>
      <c r="B7" s="57"/>
      <c r="C7" s="54"/>
      <c r="D7" s="49"/>
      <c r="E7" s="50"/>
      <c r="F7" s="50"/>
      <c r="G7" s="50"/>
      <c r="H7" s="50"/>
      <c r="I7" s="44"/>
      <c r="J7" s="44"/>
      <c r="K7" s="44"/>
      <c r="L7" s="45"/>
    </row>
    <row r="8" spans="1:12" ht="19.5" customHeight="1" outlineLevel="1" thickBot="1">
      <c r="A8" s="52"/>
      <c r="B8" s="57"/>
      <c r="C8" s="54"/>
      <c r="D8" s="46" t="s">
        <v>2</v>
      </c>
      <c r="E8" s="46" t="s">
        <v>3</v>
      </c>
      <c r="F8" s="46" t="s">
        <v>4</v>
      </c>
      <c r="G8" s="46" t="s">
        <v>5</v>
      </c>
      <c r="H8" s="46" t="s">
        <v>6</v>
      </c>
      <c r="I8" s="55" t="s">
        <v>11</v>
      </c>
      <c r="J8" s="40" t="s">
        <v>7</v>
      </c>
      <c r="K8" s="40"/>
      <c r="L8" s="41"/>
    </row>
    <row r="9" spans="1:15" ht="19.5" thickBot="1">
      <c r="A9" s="52"/>
      <c r="B9" s="57"/>
      <c r="C9" s="54"/>
      <c r="D9" s="46"/>
      <c r="E9" s="46"/>
      <c r="F9" s="46"/>
      <c r="G9" s="46"/>
      <c r="H9" s="46"/>
      <c r="I9" s="55"/>
      <c r="J9" s="4" t="s">
        <v>8</v>
      </c>
      <c r="K9" s="4" t="s">
        <v>9</v>
      </c>
      <c r="L9" s="5" t="s">
        <v>10</v>
      </c>
      <c r="O9" s="10" t="s">
        <v>13</v>
      </c>
    </row>
    <row r="10" spans="1:16" ht="18.75">
      <c r="A10" s="22">
        <v>1</v>
      </c>
      <c r="B10" s="31" t="s">
        <v>26</v>
      </c>
      <c r="C10" s="31" t="s">
        <v>27</v>
      </c>
      <c r="D10" s="3">
        <v>4.95</v>
      </c>
      <c r="E10" s="3">
        <v>4</v>
      </c>
      <c r="F10" s="3">
        <v>5</v>
      </c>
      <c r="G10" s="3">
        <v>4.9</v>
      </c>
      <c r="H10" s="3">
        <v>3.5</v>
      </c>
      <c r="I10" s="9">
        <f>AVERAGE(D10:H10)</f>
        <v>4.470000000000001</v>
      </c>
      <c r="J10" s="6" t="str">
        <f>IF(K10&lt;60,"незадовільно",IF(K10&lt;74,"задовільно",IF(K10&lt;90,"добре","відмінно")))</f>
        <v>відмінно</v>
      </c>
      <c r="K10" s="8">
        <f>ROUND(IF(I10&lt;=2.24,1+137.5*(I10-2),IF(I10&lt;=2.44,35+126.3157895*(I10-2.25),IF(I10&lt;=2.9,60+6.6666667*(I10-2.45),IF(I10&lt;=3.44,64+16.98113208*(I10-2.91),IF(I10&lt;=3.95,74+14.1414141414*(I10-3.45),IF(I10&lt;=4.44,82+14.58333333*(I10-3.96),90+18.18181818*(I10-4.45))))))),0)</f>
        <v>90</v>
      </c>
      <c r="L10" s="7" t="str">
        <f>IF(K10&lt;35,"F",IF(K10&lt;60,"FX",IF(K10&lt;64,"E",IF(K10&lt;74,"D",IF(K10&lt;82,"C",IF(K10&lt;90,"B","A"))))))</f>
        <v>A</v>
      </c>
      <c r="O10" s="13" t="s">
        <v>14</v>
      </c>
      <c r="P10" s="14" t="s">
        <v>15</v>
      </c>
    </row>
    <row r="11" spans="1:16" ht="18.75">
      <c r="A11" s="22">
        <v>2</v>
      </c>
      <c r="B11" s="31" t="s">
        <v>28</v>
      </c>
      <c r="C11" s="31" t="s">
        <v>27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9">
        <f>AVERAGE(D11:H11)</f>
        <v>2</v>
      </c>
      <c r="J11" s="6" t="str">
        <f>IF(K11&lt;60,"незадовільно",IF(K11&lt;74,"задовільно",IF(K11&lt;90,"добре","відмінно")))</f>
        <v>незадовільно</v>
      </c>
      <c r="K11" s="8">
        <f>ROUND(IF(I11&lt;=2.24,1+137.5*(I11-2),IF(I11&lt;=2.44,35+126.3157895*(I11-2.25),IF(I11&lt;=2.9,60+6.6666667*(I11-2.45),IF(I11&lt;=3.44,64+16.98113208*(I11-2.91),IF(I11&lt;=3.95,74+14.1414141414*(I11-3.45),IF(I11&lt;=4.44,82+14.58333333*(I11-3.96),90+18.18181818*(I11-4.45))))))),0)</f>
        <v>1</v>
      </c>
      <c r="L11" s="7" t="str">
        <f>IF(K11&lt;35,"F",IF(K11&lt;60,"FX",IF(K11&lt;64,"E",IF(K11&lt;74,"D",IF(K11&lt;82,"C",IF(K11&lt;90,"B","A"))))))</f>
        <v>F</v>
      </c>
      <c r="O11" s="11" t="s">
        <v>16</v>
      </c>
      <c r="P11" s="28">
        <f>COUNTIF($L$10:$L$19,"A")</f>
        <v>1</v>
      </c>
    </row>
    <row r="12" spans="1:16" ht="19.5" thickBot="1">
      <c r="A12" s="37">
        <v>3</v>
      </c>
      <c r="B12" s="38" t="s">
        <v>29</v>
      </c>
      <c r="C12" s="38" t="s">
        <v>30</v>
      </c>
      <c r="D12" s="39">
        <v>2</v>
      </c>
      <c r="E12" s="39">
        <v>2</v>
      </c>
      <c r="F12" s="39">
        <v>2</v>
      </c>
      <c r="G12" s="39">
        <v>2</v>
      </c>
      <c r="H12" s="39">
        <v>2</v>
      </c>
      <c r="I12" s="23">
        <f>AVERAGE(D12:H12)</f>
        <v>2</v>
      </c>
      <c r="J12" s="24" t="str">
        <f>IF(K12&lt;60,"незадовільно",IF(K12&lt;74,"задовільно",IF(K12&lt;90,"добре","відмінно")))</f>
        <v>незадовільно</v>
      </c>
      <c r="K12" s="25">
        <f>ROUND(IF(I12&lt;=2.24,1+137.5*(I12-2),IF(I12&lt;=2.44,35+126.3157895*(I12-2.25),IF(I12&lt;=2.9,60+6.6666667*(I12-2.45),IF(I12&lt;=3.44,64+16.98113208*(I12-2.91),IF(I12&lt;=3.95,74+14.1414141414*(I12-3.45),IF(I12&lt;=4.44,82+14.58333333*(I12-3.96),90+18.18181818*(I12-4.45))))))),0)</f>
        <v>1</v>
      </c>
      <c r="L12" s="26" t="str">
        <f>IF(K12&lt;35,"F",IF(K12&lt;60,"FX",IF(K12&lt;64,"E",IF(K12&lt;74,"D",IF(K12&lt;82,"C",IF(K12&lt;90,"B","A"))))))</f>
        <v>F</v>
      </c>
      <c r="O12" s="11" t="s">
        <v>17</v>
      </c>
      <c r="P12" s="28">
        <f>COUNTIF($L$10:$L$19,"B")</f>
        <v>0</v>
      </c>
    </row>
    <row r="13" spans="1:16" ht="20.25">
      <c r="A13" s="15"/>
      <c r="B13" s="15"/>
      <c r="C13" s="32"/>
      <c r="D13" s="17"/>
      <c r="E13" s="17"/>
      <c r="F13" s="17"/>
      <c r="G13" s="17"/>
      <c r="H13" s="17"/>
      <c r="I13" s="18"/>
      <c r="J13" s="19"/>
      <c r="K13" s="20"/>
      <c r="L13" s="20"/>
      <c r="O13" s="11" t="s">
        <v>18</v>
      </c>
      <c r="P13" s="28">
        <f>COUNTIF($L$10:$L$19,"C")</f>
        <v>0</v>
      </c>
    </row>
    <row r="14" spans="1:16" ht="20.25">
      <c r="A14" s="15"/>
      <c r="B14" s="15"/>
      <c r="C14" s="32"/>
      <c r="D14" s="17"/>
      <c r="E14" s="17"/>
      <c r="F14" s="17"/>
      <c r="G14" s="17"/>
      <c r="H14" s="17"/>
      <c r="I14" s="18"/>
      <c r="J14" s="19"/>
      <c r="K14" s="20"/>
      <c r="L14" s="20"/>
      <c r="O14" s="11" t="s">
        <v>19</v>
      </c>
      <c r="P14" s="28">
        <f>COUNTIF($L$10:$L$19,"D")</f>
        <v>0</v>
      </c>
    </row>
    <row r="15" spans="1:16" s="30" customFormat="1" ht="20.25">
      <c r="A15" s="15"/>
      <c r="B15" s="15"/>
      <c r="C15" s="33"/>
      <c r="D15" s="17"/>
      <c r="E15" s="17"/>
      <c r="F15" s="17"/>
      <c r="G15" s="17"/>
      <c r="H15" s="17"/>
      <c r="I15" s="34"/>
      <c r="J15" s="35"/>
      <c r="K15" s="36"/>
      <c r="L15" s="36"/>
      <c r="O15" s="11" t="s">
        <v>20</v>
      </c>
      <c r="P15" s="28">
        <f>COUNTIF($L$10:$L$19,"E")</f>
        <v>0</v>
      </c>
    </row>
    <row r="16" spans="1:16" ht="20.25">
      <c r="A16" s="15"/>
      <c r="B16" s="15"/>
      <c r="C16" s="32"/>
      <c r="D16" s="17"/>
      <c r="E16" s="17"/>
      <c r="F16" s="17"/>
      <c r="G16" s="17"/>
      <c r="H16" s="17"/>
      <c r="I16" s="18"/>
      <c r="J16" s="19"/>
      <c r="K16" s="20"/>
      <c r="L16" s="20"/>
      <c r="O16" s="11" t="s">
        <v>21</v>
      </c>
      <c r="P16" s="28">
        <f>COUNTIF($L$10:$L$19,"FX")</f>
        <v>0</v>
      </c>
    </row>
    <row r="17" spans="1:16" ht="21" thickBot="1">
      <c r="A17" s="15"/>
      <c r="B17" s="15"/>
      <c r="C17" s="32"/>
      <c r="D17" s="17"/>
      <c r="E17" s="17"/>
      <c r="F17" s="17"/>
      <c r="G17" s="17"/>
      <c r="H17" s="17"/>
      <c r="I17" s="18"/>
      <c r="J17" s="19"/>
      <c r="K17" s="20"/>
      <c r="L17" s="20"/>
      <c r="O17" s="12" t="s">
        <v>22</v>
      </c>
      <c r="P17" s="29">
        <f>COUNTIF($L$10:$L$19,"F")</f>
        <v>2</v>
      </c>
    </row>
    <row r="18" spans="1:12" ht="20.25">
      <c r="A18" s="15"/>
      <c r="B18" s="15"/>
      <c r="C18" s="32"/>
      <c r="D18" s="17"/>
      <c r="E18" s="17"/>
      <c r="F18" s="17"/>
      <c r="G18" s="17"/>
      <c r="H18" s="17"/>
      <c r="I18" s="18"/>
      <c r="J18" s="19"/>
      <c r="K18" s="20"/>
      <c r="L18" s="20"/>
    </row>
    <row r="19" spans="1:12" ht="20.25">
      <c r="A19" s="15"/>
      <c r="B19" s="15"/>
      <c r="C19" s="32"/>
      <c r="D19" s="17"/>
      <c r="E19" s="17"/>
      <c r="F19" s="17"/>
      <c r="G19" s="17"/>
      <c r="H19" s="17"/>
      <c r="I19" s="18"/>
      <c r="J19" s="19"/>
      <c r="K19" s="20"/>
      <c r="L19" s="20"/>
    </row>
    <row r="20" spans="1:12" ht="18.75">
      <c r="A20" s="15"/>
      <c r="B20" s="15"/>
      <c r="C20" s="27"/>
      <c r="D20" s="17"/>
      <c r="E20" s="17"/>
      <c r="F20" s="17"/>
      <c r="G20" s="17"/>
      <c r="H20" s="17"/>
      <c r="I20" s="18"/>
      <c r="J20" s="19"/>
      <c r="K20" s="20"/>
      <c r="L20" s="20"/>
    </row>
    <row r="21" spans="1:12" ht="18.75">
      <c r="A21" s="15"/>
      <c r="B21" s="15"/>
      <c r="C21" s="16"/>
      <c r="D21" s="17"/>
      <c r="E21" s="17"/>
      <c r="F21" s="17"/>
      <c r="G21" s="17"/>
      <c r="H21" s="17"/>
      <c r="I21" s="18"/>
      <c r="J21" s="19"/>
      <c r="K21" s="20"/>
      <c r="L21" s="20"/>
    </row>
    <row r="22" spans="1:12" ht="18.75">
      <c r="A22" s="15"/>
      <c r="B22" s="15"/>
      <c r="C22" s="16"/>
      <c r="D22" s="17"/>
      <c r="E22" s="17"/>
      <c r="F22" s="17"/>
      <c r="G22" s="17"/>
      <c r="H22" s="17"/>
      <c r="I22" s="18"/>
      <c r="J22" s="19"/>
      <c r="K22" s="20"/>
      <c r="L22" s="20"/>
    </row>
    <row r="23" spans="1:12" ht="18.75">
      <c r="A23" s="15"/>
      <c r="B23" s="15"/>
      <c r="C23" s="16"/>
      <c r="D23" s="17"/>
      <c r="E23" s="17"/>
      <c r="F23" s="17"/>
      <c r="G23" s="17"/>
      <c r="H23" s="17"/>
      <c r="I23" s="18"/>
      <c r="J23" s="19"/>
      <c r="K23" s="20"/>
      <c r="L23" s="20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 selectLockedCells="1" selectUnlockedCells="1"/>
  <mergeCells count="12">
    <mergeCell ref="A6:A9"/>
    <mergeCell ref="C6:C9"/>
    <mergeCell ref="D8:D9"/>
    <mergeCell ref="E8:E9"/>
    <mergeCell ref="I8:I9"/>
    <mergeCell ref="B6:B9"/>
    <mergeCell ref="J8:L8"/>
    <mergeCell ref="I6:L7"/>
    <mergeCell ref="H8:H9"/>
    <mergeCell ref="F8:F9"/>
    <mergeCell ref="G8:G9"/>
    <mergeCell ref="D6:H7"/>
  </mergeCells>
  <printOptions/>
  <pageMargins left="0.75" right="0.75" top="1" bottom="1" header="0.5118055555555555" footer="0.5118055555555555"/>
  <pageSetup horizontalDpi="300" verticalDpi="300" orientation="portrait" paperSize="9" scale="49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ihor pistunov</cp:lastModifiedBy>
  <dcterms:created xsi:type="dcterms:W3CDTF">2014-01-16T09:32:00Z</dcterms:created>
  <dcterms:modified xsi:type="dcterms:W3CDTF">2023-05-19T07:05:38Z</dcterms:modified>
  <cp:category/>
  <cp:version/>
  <cp:contentType/>
  <cp:contentStatus/>
</cp:coreProperties>
</file>